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<sst xmlns="http://schemas.openxmlformats.org/spreadsheetml/2006/main" count="20" uniqueCount="20">
  <si>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YH科技VR眼镜生产补料策略表</t>
  </si>
  <si>
    <t>产品名称</t>
  </si>
  <si>
    <t>物料名称</t>
  </si>
  <si>
    <t>BOM数量（件）</t>
  </si>
  <si>
    <t>周转箱装箱量（件）</t>
  </si>
  <si>
    <t>总需求量</t>
  </si>
  <si>
    <t>初始补料后工位缓存区库存量</t>
  </si>
  <si>
    <t>待补料件数</t>
  </si>
  <si>
    <t>待补料箱数</t>
  </si>
  <si>
    <t>补料点</t>
  </si>
  <si>
    <t>补料开始时间（第1箱）</t>
  </si>
  <si>
    <t>补料开始时间（第2箱）</t>
  </si>
  <si>
    <t>补料开始时间（第3箱）</t>
  </si>
  <si>
    <t>VR眼镜</t>
  </si>
  <si>
    <t>主控芯片D</t>
  </si>
  <si>
    <t>存储模块D</t>
  </si>
  <si>
    <t>光学模组D</t>
  </si>
  <si>
    <t>塑料外壳D</t>
  </si>
  <si>
    <t>外包装D</t>
  </si>
  <si>
    <t>防震泡沫板D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</si>
</sst>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190" zoomScaleNormal="190" workbookViewId="0">
      <selection activeCell="A1" sqref="A1:L1"/>
    </sheetView>
  </sheetViews>
  <sheetFormatPr defaultColWidth="9" defaultRowHeight="13.5"/>
  <cols>
    <col min="2" max="2" width="12" customWidth="1"/>
    <col min="3" max="3" width="15.25" customWidth="1"/>
    <col min="4" max="4" width="20.375" customWidth="1"/>
    <col min="6" max="6" width="13.95" customWidth="1"/>
    <col min="7" max="7" width="10.875" customWidth="1"/>
    <col min="8" max="8" width="11.3083333333333" customWidth="1"/>
    <col min="10" max="10" width="9.73333333333333" customWidth="1"/>
    <col min="11" max="11" width="10.0583333333333" customWidth="1"/>
    <col min="12" max="12" width="10.3916666666667" customWidth="1"/>
  </cols>
  <sheetData>
    <row r="1" ht="14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.5" spans="1:1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>
      <c r="A3" s="6" t="s">
        <v>13</v>
      </c>
      <c r="B3" s="7" t="s">
        <v>14</v>
      </c>
      <c r="C3" s="8">
        <v>1</v>
      </c>
      <c r="D3" s="9">
        <v>55</v>
      </c>
      <c r="E3" s="10">
        <f t="shared" ref="E3:E8" si="0">60*C3</f>
        <v>60</v>
      </c>
      <c r="F3" s="10">
        <v>48</v>
      </c>
      <c r="G3" s="10">
        <f t="shared" ref="G3:G8" si="1">IF((E3-F3)&lt;=0,0,(E3-F3))</f>
        <v>12</v>
      </c>
      <c r="H3" s="10">
        <f t="shared" ref="H3:H8" si="2">ROUNDUP(G3/D3,0)</f>
        <v>1</v>
      </c>
      <c r="I3" s="10">
        <v>4</v>
      </c>
      <c r="J3" s="10">
        <f>(F3-I3)/C3*30+(1-1)*30</f>
        <v>1320</v>
      </c>
      <c r="K3" s="10"/>
      <c r="L3" s="10"/>
    </row>
    <row r="4" spans="1:12">
      <c r="A4" s="11"/>
      <c r="B4" s="7" t="s">
        <v>15</v>
      </c>
      <c r="C4" s="8">
        <v>1</v>
      </c>
      <c r="D4" s="9">
        <v>60</v>
      </c>
      <c r="E4" s="10">
        <f t="shared" si="0"/>
        <v>60</v>
      </c>
      <c r="F4" s="10">
        <v>63</v>
      </c>
      <c r="G4" s="10">
        <f t="shared" si="1"/>
        <v>0</v>
      </c>
      <c r="H4" s="10">
        <f t="shared" si="2"/>
        <v>0</v>
      </c>
      <c r="I4" s="10">
        <v>4</v>
      </c>
      <c r="J4" s="10"/>
      <c r="K4" s="10"/>
      <c r="L4" s="10"/>
    </row>
    <row r="5" spans="1:12">
      <c r="A5" s="11"/>
      <c r="B5" s="7" t="s">
        <v>16</v>
      </c>
      <c r="C5" s="8">
        <v>2</v>
      </c>
      <c r="D5" s="9">
        <v>50</v>
      </c>
      <c r="E5" s="10">
        <f t="shared" si="0"/>
        <v>120</v>
      </c>
      <c r="F5" s="10">
        <v>56</v>
      </c>
      <c r="G5" s="10">
        <f t="shared" si="1"/>
        <v>64</v>
      </c>
      <c r="H5" s="10">
        <f t="shared" si="2"/>
        <v>2</v>
      </c>
      <c r="I5" s="10">
        <v>8</v>
      </c>
      <c r="J5" s="10">
        <f>(F5-I5)/C5*30+(2-1)*30</f>
        <v>750</v>
      </c>
      <c r="K5" s="10">
        <f>(50+F5-I5)/C5*30+(2-1)*30</f>
        <v>1500</v>
      </c>
      <c r="L5" s="10"/>
    </row>
    <row r="6" spans="1:12">
      <c r="A6" s="11"/>
      <c r="B6" s="7" t="s">
        <v>17</v>
      </c>
      <c r="C6" s="8">
        <v>1</v>
      </c>
      <c r="D6" s="9">
        <v>20</v>
      </c>
      <c r="E6" s="10">
        <f t="shared" si="0"/>
        <v>60</v>
      </c>
      <c r="F6" s="10">
        <v>22</v>
      </c>
      <c r="G6" s="10">
        <f t="shared" si="1"/>
        <v>38</v>
      </c>
      <c r="H6" s="10">
        <f t="shared" si="2"/>
        <v>2</v>
      </c>
      <c r="I6" s="10">
        <v>4</v>
      </c>
      <c r="J6" s="10">
        <f>(F6-I6)/C6*30+(2-1)*30</f>
        <v>570</v>
      </c>
      <c r="K6" s="10">
        <f>(20+F6-I6)/C6*30+(2-1)*30</f>
        <v>1170</v>
      </c>
      <c r="L6" s="10"/>
    </row>
    <row r="7" spans="1:12">
      <c r="A7" s="11"/>
      <c r="B7" s="7" t="s">
        <v>18</v>
      </c>
      <c r="C7" s="8">
        <v>1</v>
      </c>
      <c r="D7" s="9">
        <v>30</v>
      </c>
      <c r="E7" s="10">
        <f t="shared" si="0"/>
        <v>60</v>
      </c>
      <c r="F7" s="10">
        <v>23</v>
      </c>
      <c r="G7" s="10">
        <f t="shared" si="1"/>
        <v>37</v>
      </c>
      <c r="H7" s="10">
        <f t="shared" si="2"/>
        <v>2</v>
      </c>
      <c r="I7" s="10">
        <v>4</v>
      </c>
      <c r="J7" s="10">
        <f>(F7-I7)/C7*30+(3-1)*30</f>
        <v>630</v>
      </c>
      <c r="K7" s="10">
        <f>(30+F7-I7)/C7*30+(3-1)*30</f>
        <v>1530</v>
      </c>
      <c r="L7" s="10"/>
    </row>
    <row r="8" spans="1:12">
      <c r="A8" s="12"/>
      <c r="B8" s="7" t="s">
        <v>19</v>
      </c>
      <c r="C8" s="8">
        <v>2</v>
      </c>
      <c r="D8" s="9">
        <v>36</v>
      </c>
      <c r="E8" s="10">
        <f t="shared" si="0"/>
        <v>120</v>
      </c>
      <c r="F8" s="10">
        <v>37</v>
      </c>
      <c r="G8" s="10">
        <f t="shared" si="1"/>
        <v>83</v>
      </c>
      <c r="H8" s="10">
        <f t="shared" si="2"/>
        <v>3</v>
      </c>
      <c r="I8" s="10">
        <v>8</v>
      </c>
      <c r="J8" s="10">
        <f>(F8-I8)/C8*30+(3-1)*30</f>
        <v>495</v>
      </c>
      <c r="K8" s="10">
        <f>(36+F8-I8)/C8*30+(3-1)*30</f>
        <v>1035</v>
      </c>
      <c r="L8" s="10">
        <f>(36+36+F8-I8)/C8*30+(3-1)*30</f>
        <v>1575</v>
      </c>
    </row>
    <row r="9" spans="8:8">
      <c r="H9">
        <f>SUM(H3:H8)</f>
        <v>10</v>
      </c>
    </row>
  </sheetData>
  <mergeCells count="2">
    <mergeCell ref="A1:L1"/>
    <mergeCell ref="A3:A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1-2</dc:creator>
  <cp:lastModifiedBy>韩丽红</cp:lastModifiedBy>
  <dcterms:created xsi:type="dcterms:W3CDTF">2023-05-12T11:15:00Z</dcterms:created>
  <dcterms:modified xsi:type="dcterms:W3CDTF">2025-05-12T02:24:42Z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2330C411ED8249398A79981954383497_13</vt:lpwstr>
  </property>
</Properties>
</file>