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670" windowHeight="10770"/>
  </bookViews>
  <sheets>
    <sheet name="Sheet1" sheetId="1" r:id="rId1"/>
  </sheets>
  <definedNames>
    <definedName name="_xlnm._FilterDatabase" localSheetId="0" hidden="1">Sheet1!$A$1:$P$45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<sst xmlns="http://schemas.openxmlformats.org/spreadsheetml/2006/main" count="168" uniqueCount="66">
  <si>
    <t>WW配送中心订单货物信息汇总表（2025030206）</t>
  </si>
  <si>
    <t>客户</t>
  </si>
  <si>
    <t>品名</t>
  </si>
  <si>
    <t>数量</t>
  </si>
  <si>
    <t>数量（数值型）</t>
  </si>
  <si>
    <t>重量</t>
  </si>
  <si>
    <t>重量（数值型）</t>
  </si>
  <si>
    <t>单品重量</t>
  </si>
  <si>
    <t>长（mm）</t>
  </si>
  <si>
    <t>宽（mm）</t>
  </si>
  <si>
    <t>高（mm）</t>
  </si>
  <si>
    <r>
      <rPr>
        <b/>
        <sz val="11"/>
        <color rgb="FFFFFFFF"/>
        <rFont val="宋体"/>
        <charset val="134"/>
      </rPr>
      <t>体积（m</t>
    </r>
    <r>
      <rPr>
        <b/>
        <vertAlign val="superscript"/>
        <sz val="11"/>
        <color indexed="9"/>
        <rFont val="宋体"/>
        <charset val="134"/>
      </rPr>
      <t>3</t>
    </r>
    <r>
      <rPr>
        <b/>
        <sz val="11"/>
        <color rgb="FFFFFFFF"/>
        <rFont val="宋体"/>
        <charset val="134"/>
      </rPr>
      <t>）</t>
    </r>
  </si>
  <si>
    <t>重量小计（kg）</t>
  </si>
  <si>
    <r>
      <rPr>
        <b/>
        <sz val="11"/>
        <color rgb="FFFFFFFF"/>
        <rFont val="宋体"/>
        <charset val="134"/>
      </rPr>
      <t>体积小计（m</t>
    </r>
    <r>
      <rPr>
        <b/>
        <vertAlign val="superscript"/>
        <sz val="11"/>
        <color indexed="9"/>
        <rFont val="宋体"/>
        <charset val="134"/>
      </rPr>
      <t>3</t>
    </r>
    <r>
      <rPr>
        <b/>
        <sz val="11"/>
        <color rgb="FFFFFFFF"/>
        <rFont val="宋体"/>
        <charset val="134"/>
      </rPr>
      <t>）</t>
    </r>
  </si>
  <si>
    <t>重量合计（kg）</t>
  </si>
  <si>
    <r>
      <rPr>
        <b/>
        <sz val="11"/>
        <color rgb="FFFFFFFF"/>
        <rFont val="宋体"/>
        <charset val="134"/>
      </rPr>
      <t>体积合计（m</t>
    </r>
    <r>
      <rPr>
        <b/>
        <vertAlign val="superscript"/>
        <sz val="11"/>
        <color indexed="9"/>
        <rFont val="宋体"/>
        <charset val="134"/>
      </rPr>
      <t>3</t>
    </r>
    <r>
      <rPr>
        <b/>
        <sz val="11"/>
        <color rgb="FFFFFFFF"/>
        <rFont val="宋体"/>
        <charset val="134"/>
      </rPr>
      <t>）</t>
    </r>
  </si>
  <si>
    <t>送货到达时间</t>
  </si>
  <si>
    <t>华强超市A</t>
  </si>
  <si>
    <t>喵满分非遗熟咸蛋</t>
  </si>
  <si>
    <t>5箱</t>
  </si>
  <si>
    <t>10kg/箱</t>
  </si>
  <si>
    <t>2025.3.2上午7点前</t>
  </si>
  <si>
    <t>米多奇粗粮雪米饼</t>
  </si>
  <si>
    <t>2箱</t>
  </si>
  <si>
    <t>7kg/箱</t>
  </si>
  <si>
    <t>丘比香甜味沙拉酱</t>
  </si>
  <si>
    <t>3箱</t>
  </si>
  <si>
    <t>15kg/箱</t>
  </si>
  <si>
    <t>万佳超市B</t>
  </si>
  <si>
    <t>4箱</t>
  </si>
  <si>
    <t>心相印杀菌消毒湿纸巾</t>
  </si>
  <si>
    <t>6箱</t>
  </si>
  <si>
    <t>优选超市C</t>
  </si>
  <si>
    <t>1箱</t>
  </si>
  <si>
    <t>军辉超市D</t>
  </si>
  <si>
    <t>梅干菜肉烧饼</t>
  </si>
  <si>
    <t>10箱</t>
  </si>
  <si>
    <t>2025.3.2</t>
  </si>
  <si>
    <t>牛奶味奥利奥饼干</t>
  </si>
  <si>
    <t>红枣味维维豆奶粉</t>
  </si>
  <si>
    <t>20箱</t>
  </si>
  <si>
    <t>喵满分板栗仁</t>
  </si>
  <si>
    <t>9kg/箱</t>
  </si>
  <si>
    <t>安佳全脂奶粉</t>
  </si>
  <si>
    <t>8kg/箱</t>
  </si>
  <si>
    <t>折板箱1</t>
  </si>
  <si>
    <t>折板箱2</t>
  </si>
  <si>
    <t>百姓超市E</t>
  </si>
  <si>
    <t>14箱</t>
  </si>
  <si>
    <t>折板箱</t>
  </si>
  <si>
    <t>惠民超市F</t>
  </si>
  <si>
    <t>1kg/箱</t>
  </si>
  <si>
    <t>前程超市G</t>
  </si>
  <si>
    <t>林家铺子黄桃罐头</t>
  </si>
  <si>
    <t>德来超市H</t>
  </si>
  <si>
    <t>溜溜梅加州产大西梅干</t>
  </si>
  <si>
    <t>8箱</t>
  </si>
  <si>
    <t>12kg/箱</t>
  </si>
  <si>
    <t>永璞云南限定挂耳咖啡</t>
  </si>
  <si>
    <t>14kg/箱</t>
  </si>
  <si>
    <t>喜家超市I</t>
  </si>
  <si>
    <t>老奶奶五香花生米</t>
  </si>
  <si>
    <t>尚九超市J</t>
  </si>
  <si>
    <t>尚喜超市K</t>
  </si>
  <si>
    <t>红糖脏脏年糕条</t>
  </si>
  <si>
    <t>康元提子饼干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</si>
</sst>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FFFF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vertAlign val="superscript"/>
      <sz val="11"/>
      <color indexed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549E39"/>
        <bgColor indexed="64"/>
      </patternFill>
    </fill>
    <fill>
      <patternFill patternType="solid">
        <fgColor rgb="FFD1DFCE"/>
        <bgColor indexed="64"/>
      </patternFill>
    </fill>
    <fill>
      <patternFill patternType="solid">
        <fgColor rgb="FFE9F0E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549E39"/>
      <color rgb="00FFFFFF"/>
      <color rgb="00E9F0E8"/>
      <color rgb="00D1DFCE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"/>
  <sheetViews>
    <sheetView tabSelected="1" topLeftCell="A22" workbookViewId="0">
      <selection activeCell="P9" sqref="A1:P45"/>
    </sheetView>
  </sheetViews>
  <sheetFormatPr defaultColWidth="9" defaultRowHeight="13.5"/>
  <cols>
    <col min="8" max="8" width="15.5" customWidth="1"/>
    <col min="9" max="9" width="11.3833333333333" customWidth="1"/>
    <col min="10" max="11" width="9.675" customWidth="1"/>
    <col min="12" max="12" width="13.2666666666667" customWidth="1"/>
    <col min="13" max="13" width="13.5583333333333" customWidth="1"/>
    <col min="14" max="15" width="9.675" customWidth="1"/>
    <col min="16" max="16" width="19" customWidth="1"/>
  </cols>
  <sheetData>
    <row r="1" ht="32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5.5" customHeight="1" spans="1:1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27.75" spans="1:16">
      <c r="A3" s="2" t="s">
        <v>17</v>
      </c>
      <c r="B3" s="4" t="s">
        <v>18</v>
      </c>
      <c r="C3" s="4" t="s">
        <v>19</v>
      </c>
      <c r="D3" s="4" t="str">
        <f t="shared" ref="D3:D11" si="0">LEFT(C3,(LEN(C3)-1))</f>
        <v>5</v>
      </c>
      <c r="E3" s="4" t="s">
        <v>20</v>
      </c>
      <c r="F3" s="4" t="str">
        <f t="shared" ref="F3:F11" si="1">LEFT(E3,LEN(E3)-4)</f>
        <v>10</v>
      </c>
      <c r="G3" s="4">
        <f>D3*F3</f>
        <v>50</v>
      </c>
      <c r="H3" s="4">
        <v>600</v>
      </c>
      <c r="I3" s="4">
        <v>450</v>
      </c>
      <c r="J3" s="4">
        <v>500</v>
      </c>
      <c r="K3" s="4">
        <f>D3*H3*I3*J3/1000000000</f>
        <v>0.675</v>
      </c>
      <c r="L3" s="7">
        <f>D3*F3+D4*F4+D5*F5</f>
        <v>109</v>
      </c>
      <c r="M3" s="7">
        <f>SUM(K3:K5)</f>
        <v>1.3545</v>
      </c>
      <c r="N3" s="7">
        <f>SUM(L3:L11)</f>
        <v>348</v>
      </c>
      <c r="O3" s="7">
        <f>M3+M6+M8</f>
        <v>3.76425</v>
      </c>
      <c r="P3" s="8" t="s">
        <v>21</v>
      </c>
    </row>
    <row r="4" ht="27.75" spans="1:16">
      <c r="A4" s="2"/>
      <c r="B4" s="5" t="s">
        <v>22</v>
      </c>
      <c r="C4" s="5" t="s">
        <v>23</v>
      </c>
      <c r="D4" s="5" t="str">
        <f t="shared" si="0"/>
        <v>2</v>
      </c>
      <c r="E4" s="5" t="s">
        <v>24</v>
      </c>
      <c r="F4" s="5" t="str">
        <f t="shared" si="1"/>
        <v>7</v>
      </c>
      <c r="G4" s="5">
        <f t="shared" ref="G4:G45" si="2">D4*F4</f>
        <v>14</v>
      </c>
      <c r="H4" s="5">
        <v>550</v>
      </c>
      <c r="I4" s="5">
        <v>450</v>
      </c>
      <c r="J4" s="5">
        <v>350</v>
      </c>
      <c r="K4" s="5">
        <f t="shared" ref="K4:K45" si="3">D4*H4*I4*J4/1000000000</f>
        <v>0.17325</v>
      </c>
      <c r="L4" s="7"/>
      <c r="M4" s="7"/>
      <c r="N4" s="7"/>
      <c r="O4" s="7"/>
      <c r="P4" s="8"/>
    </row>
    <row r="5" ht="27.75" spans="1:16">
      <c r="A5" s="2"/>
      <c r="B5" s="4" t="s">
        <v>25</v>
      </c>
      <c r="C5" s="4" t="s">
        <v>26</v>
      </c>
      <c r="D5" s="4" t="str">
        <f t="shared" si="0"/>
        <v>3</v>
      </c>
      <c r="E5" s="4" t="s">
        <v>27</v>
      </c>
      <c r="F5" s="4" t="str">
        <f t="shared" si="1"/>
        <v>15</v>
      </c>
      <c r="G5" s="4">
        <f t="shared" si="2"/>
        <v>45</v>
      </c>
      <c r="H5" s="4">
        <v>750</v>
      </c>
      <c r="I5" s="4">
        <v>500</v>
      </c>
      <c r="J5" s="4">
        <v>450</v>
      </c>
      <c r="K5" s="4">
        <f t="shared" si="3"/>
        <v>0.50625</v>
      </c>
      <c r="L5" s="8"/>
      <c r="M5" s="8"/>
      <c r="N5" s="7"/>
      <c r="O5" s="7"/>
      <c r="P5" s="8"/>
    </row>
    <row r="6" ht="27.75" spans="1:16">
      <c r="A6" s="2" t="s">
        <v>28</v>
      </c>
      <c r="B6" s="5" t="s">
        <v>25</v>
      </c>
      <c r="C6" s="5" t="s">
        <v>29</v>
      </c>
      <c r="D6" s="5" t="str">
        <f t="shared" si="0"/>
        <v>4</v>
      </c>
      <c r="E6" s="5" t="s">
        <v>27</v>
      </c>
      <c r="F6" s="5" t="str">
        <f t="shared" si="1"/>
        <v>15</v>
      </c>
      <c r="G6" s="5">
        <f t="shared" si="2"/>
        <v>60</v>
      </c>
      <c r="H6" s="5">
        <v>750</v>
      </c>
      <c r="I6" s="5">
        <v>500</v>
      </c>
      <c r="J6" s="5">
        <v>450</v>
      </c>
      <c r="K6" s="5">
        <f t="shared" si="3"/>
        <v>0.675</v>
      </c>
      <c r="L6" s="7">
        <f>D6*F6+D7*F7</f>
        <v>150</v>
      </c>
      <c r="M6" s="7">
        <f>SUM(K6:K7)</f>
        <v>1.377</v>
      </c>
      <c r="N6" s="7"/>
      <c r="O6" s="7"/>
      <c r="P6" s="8" t="s">
        <v>21</v>
      </c>
    </row>
    <row r="7" ht="41.25" spans="1:16">
      <c r="A7" s="2"/>
      <c r="B7" s="4" t="s">
        <v>30</v>
      </c>
      <c r="C7" s="4" t="s">
        <v>31</v>
      </c>
      <c r="D7" s="4" t="str">
        <f t="shared" si="0"/>
        <v>6</v>
      </c>
      <c r="E7" s="4" t="s">
        <v>27</v>
      </c>
      <c r="F7" s="4" t="str">
        <f t="shared" si="1"/>
        <v>15</v>
      </c>
      <c r="G7" s="4">
        <f t="shared" si="2"/>
        <v>90</v>
      </c>
      <c r="H7" s="4">
        <v>650</v>
      </c>
      <c r="I7" s="4">
        <v>400</v>
      </c>
      <c r="J7" s="4">
        <v>450</v>
      </c>
      <c r="K7" s="4">
        <f t="shared" si="3"/>
        <v>0.702</v>
      </c>
      <c r="L7" s="8"/>
      <c r="M7" s="8"/>
      <c r="N7" s="7"/>
      <c r="O7" s="7"/>
      <c r="P7" s="8"/>
    </row>
    <row r="8" ht="27.75" spans="1:16">
      <c r="A8" s="2" t="s">
        <v>32</v>
      </c>
      <c r="B8" s="5" t="s">
        <v>25</v>
      </c>
      <c r="C8" s="5" t="s">
        <v>23</v>
      </c>
      <c r="D8" s="5" t="str">
        <f t="shared" si="0"/>
        <v>2</v>
      </c>
      <c r="E8" s="5" t="s">
        <v>27</v>
      </c>
      <c r="F8" s="5" t="str">
        <f t="shared" si="1"/>
        <v>15</v>
      </c>
      <c r="G8" s="5">
        <f t="shared" si="2"/>
        <v>30</v>
      </c>
      <c r="H8" s="5">
        <v>750</v>
      </c>
      <c r="I8" s="5">
        <v>500</v>
      </c>
      <c r="J8" s="5">
        <v>450</v>
      </c>
      <c r="K8" s="5">
        <f t="shared" si="3"/>
        <v>0.3375</v>
      </c>
      <c r="L8" s="7">
        <f>SUM(G8:G11)</f>
        <v>89</v>
      </c>
      <c r="M8" s="7">
        <f>SUM(K8:K11)</f>
        <v>1.03275</v>
      </c>
      <c r="N8" s="7"/>
      <c r="O8" s="7"/>
      <c r="P8" s="8"/>
    </row>
    <row r="9" ht="41.25" spans="1:16">
      <c r="A9" s="2"/>
      <c r="B9" s="4" t="s">
        <v>30</v>
      </c>
      <c r="C9" s="4" t="s">
        <v>33</v>
      </c>
      <c r="D9" s="4" t="str">
        <f t="shared" si="0"/>
        <v>1</v>
      </c>
      <c r="E9" s="4" t="s">
        <v>27</v>
      </c>
      <c r="F9" s="4" t="str">
        <f t="shared" si="1"/>
        <v>15</v>
      </c>
      <c r="G9" s="4">
        <f t="shared" si="2"/>
        <v>15</v>
      </c>
      <c r="H9" s="4">
        <v>650</v>
      </c>
      <c r="I9" s="4">
        <v>400</v>
      </c>
      <c r="J9" s="4">
        <v>450</v>
      </c>
      <c r="K9" s="4">
        <f t="shared" si="3"/>
        <v>0.117</v>
      </c>
      <c r="L9" s="7"/>
      <c r="M9" s="7"/>
      <c r="N9" s="7"/>
      <c r="O9" s="7"/>
      <c r="P9" s="8" t="s">
        <v>21</v>
      </c>
    </row>
    <row r="10" ht="27.75" spans="1:16">
      <c r="A10" s="2"/>
      <c r="B10" s="5" t="s">
        <v>18</v>
      </c>
      <c r="C10" s="5" t="s">
        <v>26</v>
      </c>
      <c r="D10" s="5" t="str">
        <f t="shared" si="0"/>
        <v>3</v>
      </c>
      <c r="E10" s="5" t="s">
        <v>20</v>
      </c>
      <c r="F10" s="5" t="str">
        <f t="shared" si="1"/>
        <v>10</v>
      </c>
      <c r="G10" s="5">
        <f t="shared" si="2"/>
        <v>30</v>
      </c>
      <c r="H10" s="5">
        <v>600</v>
      </c>
      <c r="I10" s="5">
        <v>450</v>
      </c>
      <c r="J10" s="5">
        <v>500</v>
      </c>
      <c r="K10" s="5">
        <f t="shared" si="3"/>
        <v>0.405</v>
      </c>
      <c r="L10" s="7"/>
      <c r="M10" s="7"/>
      <c r="N10" s="7"/>
      <c r="O10" s="7"/>
      <c r="P10" s="8"/>
    </row>
    <row r="11" ht="28.5" customHeight="1" spans="1:16">
      <c r="A11" s="2"/>
      <c r="B11" s="4" t="s">
        <v>22</v>
      </c>
      <c r="C11" s="4" t="s">
        <v>23</v>
      </c>
      <c r="D11" s="4" t="str">
        <f t="shared" si="0"/>
        <v>2</v>
      </c>
      <c r="E11" s="4" t="s">
        <v>24</v>
      </c>
      <c r="F11" s="4" t="str">
        <f t="shared" si="1"/>
        <v>7</v>
      </c>
      <c r="G11" s="4">
        <f t="shared" si="2"/>
        <v>14</v>
      </c>
      <c r="H11" s="4">
        <v>550</v>
      </c>
      <c r="I11" s="4">
        <v>450</v>
      </c>
      <c r="J11" s="4">
        <v>350</v>
      </c>
      <c r="K11" s="4">
        <f t="shared" si="3"/>
        <v>0.17325</v>
      </c>
      <c r="L11" s="8"/>
      <c r="M11" s="8"/>
      <c r="N11" s="8"/>
      <c r="O11" s="8"/>
      <c r="P11" s="8"/>
    </row>
    <row r="12" ht="27.75" spans="1:16">
      <c r="A12" s="6" t="s">
        <v>34</v>
      </c>
      <c r="B12" s="5" t="s">
        <v>35</v>
      </c>
      <c r="C12" s="5" t="s">
        <v>36</v>
      </c>
      <c r="D12" s="5" t="str">
        <f t="shared" ref="D12:D18" si="4">LEFT(C12,(LEN(C12)-1))</f>
        <v>10</v>
      </c>
      <c r="E12" s="5" t="s">
        <v>20</v>
      </c>
      <c r="F12" s="5" t="str">
        <f t="shared" ref="F12:F18" si="5">LEFT(E12,LEN(E12)-4)</f>
        <v>10</v>
      </c>
      <c r="G12" s="5">
        <f t="shared" si="2"/>
        <v>100</v>
      </c>
      <c r="H12" s="5">
        <v>265</v>
      </c>
      <c r="I12" s="5">
        <v>210</v>
      </c>
      <c r="J12" s="5">
        <v>160</v>
      </c>
      <c r="K12" s="5">
        <f t="shared" si="3"/>
        <v>0.08904</v>
      </c>
      <c r="L12" s="7">
        <f>SUM(G12:G18)</f>
        <v>578</v>
      </c>
      <c r="M12" s="7">
        <f>SUM(K12:K18)</f>
        <v>0.85432584</v>
      </c>
      <c r="N12" s="7">
        <f>SUM(L12:L25)</f>
        <v>930</v>
      </c>
      <c r="O12" s="7">
        <f>SUM(M12:M25)</f>
        <v>1.74630078</v>
      </c>
      <c r="P12" s="7" t="s">
        <v>37</v>
      </c>
    </row>
    <row r="13" ht="27.75" spans="1:16">
      <c r="A13" s="6"/>
      <c r="B13" s="4" t="s">
        <v>38</v>
      </c>
      <c r="C13" s="4" t="s">
        <v>36</v>
      </c>
      <c r="D13" s="4" t="str">
        <f t="shared" si="4"/>
        <v>10</v>
      </c>
      <c r="E13" s="4" t="s">
        <v>20</v>
      </c>
      <c r="F13" s="4" t="str">
        <f t="shared" si="5"/>
        <v>10</v>
      </c>
      <c r="G13" s="4">
        <f t="shared" si="2"/>
        <v>100</v>
      </c>
      <c r="H13" s="4">
        <v>395</v>
      </c>
      <c r="I13" s="4">
        <v>295</v>
      </c>
      <c r="J13" s="4">
        <v>180</v>
      </c>
      <c r="K13" s="4">
        <f t="shared" si="3"/>
        <v>0.209745</v>
      </c>
      <c r="L13" s="7"/>
      <c r="M13" s="7"/>
      <c r="N13" s="7"/>
      <c r="O13" s="7"/>
      <c r="P13" s="7"/>
    </row>
    <row r="14" ht="27.75" spans="1:16">
      <c r="A14" s="6"/>
      <c r="B14" s="5" t="s">
        <v>39</v>
      </c>
      <c r="C14" s="5" t="s">
        <v>40</v>
      </c>
      <c r="D14" s="5" t="str">
        <f t="shared" si="4"/>
        <v>20</v>
      </c>
      <c r="E14" s="5" t="s">
        <v>27</v>
      </c>
      <c r="F14" s="5" t="str">
        <f t="shared" si="5"/>
        <v>15</v>
      </c>
      <c r="G14" s="5">
        <f t="shared" si="2"/>
        <v>300</v>
      </c>
      <c r="H14" s="5">
        <v>316</v>
      </c>
      <c r="I14" s="5">
        <v>211</v>
      </c>
      <c r="J14" s="5">
        <v>180</v>
      </c>
      <c r="K14" s="5">
        <f t="shared" si="3"/>
        <v>0.2400336</v>
      </c>
      <c r="L14" s="7"/>
      <c r="M14" s="7"/>
      <c r="N14" s="7"/>
      <c r="O14" s="7"/>
      <c r="P14" s="7"/>
    </row>
    <row r="15" ht="28.5" customHeight="1" spans="1:16">
      <c r="A15" s="6"/>
      <c r="B15" s="4" t="s">
        <v>41</v>
      </c>
      <c r="C15" s="4" t="s">
        <v>19</v>
      </c>
      <c r="D15" s="4" t="str">
        <f t="shared" si="4"/>
        <v>5</v>
      </c>
      <c r="E15" s="4" t="s">
        <v>42</v>
      </c>
      <c r="F15" s="4" t="str">
        <f t="shared" si="5"/>
        <v>9</v>
      </c>
      <c r="G15" s="4">
        <f t="shared" si="2"/>
        <v>45</v>
      </c>
      <c r="H15" s="4">
        <v>498</v>
      </c>
      <c r="I15" s="4">
        <v>333</v>
      </c>
      <c r="J15" s="4">
        <v>180</v>
      </c>
      <c r="K15" s="4">
        <f t="shared" si="3"/>
        <v>0.1492506</v>
      </c>
      <c r="L15" s="7"/>
      <c r="M15" s="7"/>
      <c r="N15" s="7"/>
      <c r="O15" s="7"/>
      <c r="P15" s="7"/>
    </row>
    <row r="16" ht="27.75" spans="1:16">
      <c r="A16" s="6"/>
      <c r="B16" s="5" t="s">
        <v>43</v>
      </c>
      <c r="C16" s="5" t="s">
        <v>33</v>
      </c>
      <c r="D16" s="5" t="str">
        <f t="shared" si="4"/>
        <v>1</v>
      </c>
      <c r="E16" s="5" t="s">
        <v>44</v>
      </c>
      <c r="F16" s="5" t="str">
        <f t="shared" si="5"/>
        <v>8</v>
      </c>
      <c r="G16" s="5">
        <f t="shared" si="2"/>
        <v>8</v>
      </c>
      <c r="H16" s="5">
        <v>448</v>
      </c>
      <c r="I16" s="5">
        <v>276</v>
      </c>
      <c r="J16" s="5">
        <v>180</v>
      </c>
      <c r="K16" s="5">
        <f t="shared" si="3"/>
        <v>0.02225664</v>
      </c>
      <c r="L16" s="7"/>
      <c r="M16" s="7"/>
      <c r="N16" s="7"/>
      <c r="O16" s="7"/>
      <c r="P16" s="7"/>
    </row>
    <row r="17" ht="14.25" spans="1:16">
      <c r="A17" s="2"/>
      <c r="B17" s="4" t="s">
        <v>45</v>
      </c>
      <c r="C17" s="4" t="s">
        <v>33</v>
      </c>
      <c r="D17" s="4" t="str">
        <f t="shared" si="4"/>
        <v>1</v>
      </c>
      <c r="E17" s="4" t="s">
        <v>20</v>
      </c>
      <c r="F17" s="4" t="str">
        <f t="shared" si="5"/>
        <v>10</v>
      </c>
      <c r="G17" s="4">
        <f t="shared" si="2"/>
        <v>10</v>
      </c>
      <c r="H17" s="4">
        <v>600</v>
      </c>
      <c r="I17" s="4">
        <v>400</v>
      </c>
      <c r="J17" s="4">
        <v>300</v>
      </c>
      <c r="K17" s="4">
        <f t="shared" si="3"/>
        <v>0.072</v>
      </c>
      <c r="L17" s="7"/>
      <c r="M17" s="7"/>
      <c r="N17" s="7"/>
      <c r="O17" s="7"/>
      <c r="P17" s="8"/>
    </row>
    <row r="18" ht="28.5" customHeight="1" spans="1:16">
      <c r="A18" s="2"/>
      <c r="B18" s="5" t="s">
        <v>46</v>
      </c>
      <c r="C18" s="5" t="s">
        <v>33</v>
      </c>
      <c r="D18" s="5" t="str">
        <f t="shared" si="4"/>
        <v>1</v>
      </c>
      <c r="E18" s="5" t="s">
        <v>27</v>
      </c>
      <c r="F18" s="5" t="str">
        <f t="shared" si="5"/>
        <v>15</v>
      </c>
      <c r="G18" s="5">
        <f t="shared" si="2"/>
        <v>15</v>
      </c>
      <c r="H18" s="5">
        <v>600</v>
      </c>
      <c r="I18" s="5">
        <v>400</v>
      </c>
      <c r="J18" s="5">
        <v>300</v>
      </c>
      <c r="K18" s="5">
        <f t="shared" si="3"/>
        <v>0.072</v>
      </c>
      <c r="L18" s="8"/>
      <c r="M18" s="8"/>
      <c r="N18" s="7"/>
      <c r="O18" s="7"/>
      <c r="P18" s="8"/>
    </row>
    <row r="19" ht="27.75" spans="1:16">
      <c r="A19" s="6" t="s">
        <v>47</v>
      </c>
      <c r="B19" s="4" t="s">
        <v>35</v>
      </c>
      <c r="C19" s="4" t="s">
        <v>48</v>
      </c>
      <c r="D19" s="4" t="str">
        <f t="shared" ref="D19:D25" si="6">LEFT(C19,(LEN(C19)-1))</f>
        <v>14</v>
      </c>
      <c r="E19" s="4" t="s">
        <v>20</v>
      </c>
      <c r="F19" s="4" t="str">
        <f t="shared" ref="F19:F25" si="7">LEFT(E19,LEN(E19)-4)</f>
        <v>10</v>
      </c>
      <c r="G19" s="4">
        <f t="shared" si="2"/>
        <v>140</v>
      </c>
      <c r="H19" s="4">
        <v>265</v>
      </c>
      <c r="I19" s="4">
        <v>210</v>
      </c>
      <c r="J19" s="4">
        <v>160</v>
      </c>
      <c r="K19" s="4">
        <f t="shared" si="3"/>
        <v>0.124656</v>
      </c>
      <c r="L19" s="7">
        <f>SUM(G19:G23)</f>
        <v>271</v>
      </c>
      <c r="M19" s="7">
        <f>SUM(K19:K23)</f>
        <v>0.59740854</v>
      </c>
      <c r="N19" s="7"/>
      <c r="O19" s="7"/>
      <c r="P19" s="7" t="s">
        <v>37</v>
      </c>
    </row>
    <row r="20" ht="27.75" spans="1:16">
      <c r="A20" s="6"/>
      <c r="B20" s="5" t="s">
        <v>22</v>
      </c>
      <c r="C20" s="5" t="s">
        <v>26</v>
      </c>
      <c r="D20" s="5" t="str">
        <f t="shared" si="6"/>
        <v>3</v>
      </c>
      <c r="E20" s="5" t="s">
        <v>24</v>
      </c>
      <c r="F20" s="5" t="str">
        <f t="shared" si="7"/>
        <v>7</v>
      </c>
      <c r="G20" s="5">
        <f t="shared" si="2"/>
        <v>21</v>
      </c>
      <c r="H20" s="5">
        <v>550</v>
      </c>
      <c r="I20" s="5">
        <v>450</v>
      </c>
      <c r="J20" s="5">
        <v>350</v>
      </c>
      <c r="K20" s="5">
        <f t="shared" si="3"/>
        <v>0.259875</v>
      </c>
      <c r="L20" s="7"/>
      <c r="M20" s="7"/>
      <c r="N20" s="7"/>
      <c r="O20" s="7"/>
      <c r="P20" s="7"/>
    </row>
    <row r="21" ht="27.75" spans="1:16">
      <c r="A21" s="6"/>
      <c r="B21" s="4" t="s">
        <v>38</v>
      </c>
      <c r="C21" s="4" t="s">
        <v>19</v>
      </c>
      <c r="D21" s="4" t="str">
        <f t="shared" si="6"/>
        <v>5</v>
      </c>
      <c r="E21" s="4" t="s">
        <v>20</v>
      </c>
      <c r="F21" s="4" t="str">
        <f t="shared" si="7"/>
        <v>10</v>
      </c>
      <c r="G21" s="4">
        <f t="shared" si="2"/>
        <v>50</v>
      </c>
      <c r="H21" s="4">
        <v>395</v>
      </c>
      <c r="I21" s="4">
        <v>295</v>
      </c>
      <c r="J21" s="4">
        <v>180</v>
      </c>
      <c r="K21" s="4">
        <f t="shared" si="3"/>
        <v>0.1048725</v>
      </c>
      <c r="L21" s="7"/>
      <c r="M21" s="7"/>
      <c r="N21" s="7"/>
      <c r="O21" s="7"/>
      <c r="P21" s="7"/>
    </row>
    <row r="22" ht="28.5" customHeight="1" spans="1:16">
      <c r="A22" s="6"/>
      <c r="B22" s="5" t="s">
        <v>39</v>
      </c>
      <c r="C22" s="5" t="s">
        <v>26</v>
      </c>
      <c r="D22" s="5" t="str">
        <f t="shared" si="6"/>
        <v>3</v>
      </c>
      <c r="E22" s="5" t="s">
        <v>27</v>
      </c>
      <c r="F22" s="5" t="str">
        <f t="shared" si="7"/>
        <v>15</v>
      </c>
      <c r="G22" s="5">
        <f t="shared" si="2"/>
        <v>45</v>
      </c>
      <c r="H22" s="5">
        <v>316</v>
      </c>
      <c r="I22" s="5">
        <v>211</v>
      </c>
      <c r="J22" s="5">
        <v>180</v>
      </c>
      <c r="K22" s="5">
        <f t="shared" si="3"/>
        <v>0.03600504</v>
      </c>
      <c r="L22" s="7"/>
      <c r="M22" s="7"/>
      <c r="N22" s="7"/>
      <c r="O22" s="7"/>
      <c r="P22" s="7"/>
    </row>
    <row r="23" ht="28.5" customHeight="1" spans="1:16">
      <c r="A23" s="2"/>
      <c r="B23" s="4" t="s">
        <v>49</v>
      </c>
      <c r="C23" s="4" t="s">
        <v>33</v>
      </c>
      <c r="D23" s="4" t="str">
        <f t="shared" si="6"/>
        <v>1</v>
      </c>
      <c r="E23" s="4" t="s">
        <v>27</v>
      </c>
      <c r="F23" s="4" t="str">
        <f t="shared" si="7"/>
        <v>15</v>
      </c>
      <c r="G23" s="4">
        <f t="shared" si="2"/>
        <v>15</v>
      </c>
      <c r="H23" s="4">
        <v>600</v>
      </c>
      <c r="I23" s="4">
        <v>400</v>
      </c>
      <c r="J23" s="4">
        <v>300</v>
      </c>
      <c r="K23" s="4">
        <f t="shared" si="3"/>
        <v>0.072</v>
      </c>
      <c r="L23" s="8"/>
      <c r="M23" s="8"/>
      <c r="N23" s="7"/>
      <c r="O23" s="7"/>
      <c r="P23" s="8"/>
    </row>
    <row r="24" ht="27.75" spans="1:16">
      <c r="A24" s="2" t="s">
        <v>50</v>
      </c>
      <c r="B24" s="5" t="s">
        <v>43</v>
      </c>
      <c r="C24" s="5" t="s">
        <v>36</v>
      </c>
      <c r="D24" s="5" t="str">
        <f t="shared" si="6"/>
        <v>10</v>
      </c>
      <c r="E24" s="5" t="s">
        <v>44</v>
      </c>
      <c r="F24" s="5" t="str">
        <f t="shared" si="7"/>
        <v>8</v>
      </c>
      <c r="G24" s="5">
        <f t="shared" si="2"/>
        <v>80</v>
      </c>
      <c r="H24" s="5">
        <v>448</v>
      </c>
      <c r="I24" s="5">
        <v>276</v>
      </c>
      <c r="J24" s="5">
        <v>180</v>
      </c>
      <c r="K24" s="5">
        <f t="shared" si="3"/>
        <v>0.2225664</v>
      </c>
      <c r="L24" s="7">
        <f>SUM(G24:G25)</f>
        <v>81</v>
      </c>
      <c r="M24" s="7">
        <f>SUM(K24:K25)</f>
        <v>0.2945664</v>
      </c>
      <c r="N24" s="7"/>
      <c r="O24" s="7"/>
      <c r="P24" s="8" t="s">
        <v>37</v>
      </c>
    </row>
    <row r="25" ht="14.25" spans="1:16">
      <c r="A25" s="2"/>
      <c r="B25" s="4" t="s">
        <v>45</v>
      </c>
      <c r="C25" s="4" t="s">
        <v>33</v>
      </c>
      <c r="D25" s="4" t="str">
        <f t="shared" si="6"/>
        <v>1</v>
      </c>
      <c r="E25" s="4" t="s">
        <v>51</v>
      </c>
      <c r="F25" s="4" t="str">
        <f t="shared" si="7"/>
        <v>1</v>
      </c>
      <c r="G25" s="4">
        <f t="shared" si="2"/>
        <v>1</v>
      </c>
      <c r="H25" s="4">
        <v>600</v>
      </c>
      <c r="I25" s="4">
        <v>400</v>
      </c>
      <c r="J25" s="4">
        <v>300</v>
      </c>
      <c r="K25" s="4">
        <f t="shared" si="3"/>
        <v>0.072</v>
      </c>
      <c r="L25" s="8"/>
      <c r="M25" s="8"/>
      <c r="N25" s="8"/>
      <c r="O25" s="8"/>
      <c r="P25" s="8"/>
    </row>
    <row r="26" ht="27.75" spans="1:16">
      <c r="A26" s="2" t="s">
        <v>52</v>
      </c>
      <c r="B26" s="5" t="s">
        <v>53</v>
      </c>
      <c r="C26" s="5" t="s">
        <v>31</v>
      </c>
      <c r="D26" s="5" t="str">
        <f t="shared" ref="D26:D45" si="8">LEFT(C26,(LEN(C26)-1))</f>
        <v>6</v>
      </c>
      <c r="E26" s="5" t="s">
        <v>27</v>
      </c>
      <c r="F26" s="5" t="str">
        <f t="shared" ref="F26:F45" si="9">LEFT(E26,LEN(E26)-4)</f>
        <v>15</v>
      </c>
      <c r="G26" s="5">
        <f t="shared" si="2"/>
        <v>90</v>
      </c>
      <c r="H26" s="5">
        <v>750</v>
      </c>
      <c r="I26" s="5">
        <v>450</v>
      </c>
      <c r="J26" s="5">
        <v>450</v>
      </c>
      <c r="K26" s="5">
        <f t="shared" si="3"/>
        <v>0.91125</v>
      </c>
      <c r="L26" s="7">
        <f>SUM(G26:G29)</f>
        <v>215</v>
      </c>
      <c r="M26" s="7">
        <f>SUM(K26:K29)</f>
        <v>1.264995</v>
      </c>
      <c r="N26" s="7">
        <f>SUM(L26:L37)</f>
        <v>697</v>
      </c>
      <c r="O26" s="7">
        <f>SUM(M26:M37)</f>
        <v>4.17702</v>
      </c>
      <c r="P26" s="8" t="s">
        <v>37</v>
      </c>
    </row>
    <row r="27" ht="27.75" spans="1:16">
      <c r="A27" s="2"/>
      <c r="B27" s="4" t="s">
        <v>38</v>
      </c>
      <c r="C27" s="4" t="s">
        <v>36</v>
      </c>
      <c r="D27" s="4" t="str">
        <f t="shared" si="8"/>
        <v>10</v>
      </c>
      <c r="E27" s="4" t="s">
        <v>20</v>
      </c>
      <c r="F27" s="4" t="str">
        <f t="shared" si="9"/>
        <v>10</v>
      </c>
      <c r="G27" s="4">
        <f t="shared" si="2"/>
        <v>100</v>
      </c>
      <c r="H27" s="4">
        <v>395</v>
      </c>
      <c r="I27" s="4">
        <v>295</v>
      </c>
      <c r="J27" s="4">
        <v>180</v>
      </c>
      <c r="K27" s="4">
        <f t="shared" si="3"/>
        <v>0.209745</v>
      </c>
      <c r="L27" s="7"/>
      <c r="M27" s="7"/>
      <c r="N27" s="7"/>
      <c r="O27" s="7"/>
      <c r="P27" s="8"/>
    </row>
    <row r="28" ht="14.25" spans="1:16">
      <c r="A28" s="2"/>
      <c r="B28" s="5" t="s">
        <v>45</v>
      </c>
      <c r="C28" s="5" t="s">
        <v>33</v>
      </c>
      <c r="D28" s="5" t="str">
        <f t="shared" si="8"/>
        <v>1</v>
      </c>
      <c r="E28" s="5" t="s">
        <v>20</v>
      </c>
      <c r="F28" s="5" t="str">
        <f t="shared" si="9"/>
        <v>10</v>
      </c>
      <c r="G28" s="5">
        <f t="shared" si="2"/>
        <v>10</v>
      </c>
      <c r="H28" s="5">
        <v>600</v>
      </c>
      <c r="I28" s="5">
        <v>400</v>
      </c>
      <c r="J28" s="5">
        <v>300</v>
      </c>
      <c r="K28" s="5">
        <f t="shared" si="3"/>
        <v>0.072</v>
      </c>
      <c r="L28" s="7"/>
      <c r="M28" s="7"/>
      <c r="N28" s="7"/>
      <c r="O28" s="7"/>
      <c r="P28" s="8"/>
    </row>
    <row r="29" ht="28.5" customHeight="1" spans="1:16">
      <c r="A29" s="2"/>
      <c r="B29" s="4" t="s">
        <v>46</v>
      </c>
      <c r="C29" s="4" t="s">
        <v>33</v>
      </c>
      <c r="D29" s="4" t="str">
        <f t="shared" si="8"/>
        <v>1</v>
      </c>
      <c r="E29" s="4" t="s">
        <v>27</v>
      </c>
      <c r="F29" s="4" t="str">
        <f t="shared" si="9"/>
        <v>15</v>
      </c>
      <c r="G29" s="4">
        <f t="shared" si="2"/>
        <v>15</v>
      </c>
      <c r="H29" s="4">
        <v>600</v>
      </c>
      <c r="I29" s="4">
        <v>400</v>
      </c>
      <c r="J29" s="4">
        <v>300</v>
      </c>
      <c r="K29" s="4">
        <f t="shared" si="3"/>
        <v>0.072</v>
      </c>
      <c r="L29" s="8"/>
      <c r="M29" s="8"/>
      <c r="N29" s="7"/>
      <c r="O29" s="7"/>
      <c r="P29" s="8"/>
    </row>
    <row r="30" ht="27.75" spans="1:16">
      <c r="A30" s="2" t="s">
        <v>54</v>
      </c>
      <c r="B30" s="5" t="s">
        <v>43</v>
      </c>
      <c r="C30" s="5" t="s">
        <v>19</v>
      </c>
      <c r="D30" s="5" t="str">
        <f t="shared" si="8"/>
        <v>5</v>
      </c>
      <c r="E30" s="5" t="s">
        <v>44</v>
      </c>
      <c r="F30" s="5" t="str">
        <f t="shared" si="9"/>
        <v>8</v>
      </c>
      <c r="G30" s="5">
        <f t="shared" si="2"/>
        <v>40</v>
      </c>
      <c r="H30" s="5">
        <v>448</v>
      </c>
      <c r="I30" s="5">
        <v>276</v>
      </c>
      <c r="J30" s="5">
        <v>180</v>
      </c>
      <c r="K30" s="5">
        <f t="shared" si="3"/>
        <v>0.1112832</v>
      </c>
      <c r="L30" s="7">
        <f>D30*F30+D31*F31+D32*F32+D33*F33</f>
        <v>225</v>
      </c>
      <c r="M30" s="7">
        <f>SUM(K30:K33)</f>
        <v>1.1740128</v>
      </c>
      <c r="N30" s="7"/>
      <c r="O30" s="7"/>
      <c r="P30" s="8" t="s">
        <v>37</v>
      </c>
    </row>
    <row r="31" ht="41.25" spans="1:16">
      <c r="A31" s="2"/>
      <c r="B31" s="4" t="s">
        <v>55</v>
      </c>
      <c r="C31" s="4" t="s">
        <v>56</v>
      </c>
      <c r="D31" s="4" t="str">
        <f t="shared" si="8"/>
        <v>8</v>
      </c>
      <c r="E31" s="4" t="s">
        <v>57</v>
      </c>
      <c r="F31" s="4" t="str">
        <f t="shared" si="9"/>
        <v>12</v>
      </c>
      <c r="G31" s="4">
        <f t="shared" si="2"/>
        <v>96</v>
      </c>
      <c r="H31" s="4">
        <v>653</v>
      </c>
      <c r="I31" s="4">
        <v>435</v>
      </c>
      <c r="J31" s="4">
        <v>280</v>
      </c>
      <c r="K31" s="4">
        <f t="shared" si="3"/>
        <v>0.6362832</v>
      </c>
      <c r="L31" s="7"/>
      <c r="M31" s="7"/>
      <c r="N31" s="7"/>
      <c r="O31" s="7"/>
      <c r="P31" s="8"/>
    </row>
    <row r="32" ht="41.25" spans="1:16">
      <c r="A32" s="2"/>
      <c r="B32" s="5" t="s">
        <v>58</v>
      </c>
      <c r="C32" s="4" t="s">
        <v>19</v>
      </c>
      <c r="D32" s="4" t="str">
        <f t="shared" si="8"/>
        <v>5</v>
      </c>
      <c r="E32" s="4" t="s">
        <v>27</v>
      </c>
      <c r="F32" s="4" t="str">
        <f t="shared" si="9"/>
        <v>15</v>
      </c>
      <c r="G32" s="4">
        <f t="shared" si="2"/>
        <v>75</v>
      </c>
      <c r="H32" s="4">
        <v>616</v>
      </c>
      <c r="I32" s="4">
        <v>411</v>
      </c>
      <c r="J32" s="4">
        <v>280</v>
      </c>
      <c r="K32" s="4">
        <f t="shared" si="3"/>
        <v>0.3544464</v>
      </c>
      <c r="L32" s="7"/>
      <c r="M32" s="7"/>
      <c r="N32" s="7"/>
      <c r="O32" s="7"/>
      <c r="P32" s="8"/>
    </row>
    <row r="33" ht="28.5" customHeight="1" spans="1:16">
      <c r="A33" s="2"/>
      <c r="B33" s="4" t="s">
        <v>49</v>
      </c>
      <c r="C33" s="4" t="s">
        <v>33</v>
      </c>
      <c r="D33" s="4" t="str">
        <f t="shared" si="8"/>
        <v>1</v>
      </c>
      <c r="E33" s="4" t="s">
        <v>59</v>
      </c>
      <c r="F33" s="4" t="str">
        <f t="shared" si="9"/>
        <v>14</v>
      </c>
      <c r="G33" s="4">
        <f t="shared" si="2"/>
        <v>14</v>
      </c>
      <c r="H33" s="4">
        <v>600</v>
      </c>
      <c r="I33" s="4">
        <v>400</v>
      </c>
      <c r="J33" s="4">
        <v>300</v>
      </c>
      <c r="K33" s="4">
        <f t="shared" si="3"/>
        <v>0.072</v>
      </c>
      <c r="L33" s="8"/>
      <c r="M33" s="8"/>
      <c r="N33" s="7"/>
      <c r="O33" s="7"/>
      <c r="P33" s="8"/>
    </row>
    <row r="34" ht="27.75" spans="1:16">
      <c r="A34" s="2" t="s">
        <v>60</v>
      </c>
      <c r="B34" s="5" t="s">
        <v>61</v>
      </c>
      <c r="C34" s="5" t="s">
        <v>19</v>
      </c>
      <c r="D34" s="5" t="str">
        <f t="shared" si="8"/>
        <v>5</v>
      </c>
      <c r="E34" s="5" t="s">
        <v>20</v>
      </c>
      <c r="F34" s="5" t="str">
        <f t="shared" si="9"/>
        <v>10</v>
      </c>
      <c r="G34" s="5">
        <f t="shared" si="2"/>
        <v>50</v>
      </c>
      <c r="H34" s="5">
        <v>448</v>
      </c>
      <c r="I34" s="5">
        <v>276</v>
      </c>
      <c r="J34" s="5">
        <v>180</v>
      </c>
      <c r="K34" s="5">
        <f t="shared" si="3"/>
        <v>0.1112832</v>
      </c>
      <c r="L34" s="7">
        <f>D34*F34+D35*F35+D36*F36+D37*F37</f>
        <v>257</v>
      </c>
      <c r="M34" s="7">
        <f>SUM(K34:K37)</f>
        <v>1.7380122</v>
      </c>
      <c r="N34" s="7"/>
      <c r="O34" s="7"/>
      <c r="P34" s="8" t="s">
        <v>37</v>
      </c>
    </row>
    <row r="35" ht="41.25" spans="1:16">
      <c r="A35" s="2"/>
      <c r="B35" s="4" t="s">
        <v>55</v>
      </c>
      <c r="C35" s="4" t="s">
        <v>36</v>
      </c>
      <c r="D35" s="4" t="str">
        <f t="shared" si="8"/>
        <v>10</v>
      </c>
      <c r="E35" s="4" t="s">
        <v>57</v>
      </c>
      <c r="F35" s="4" t="str">
        <f t="shared" si="9"/>
        <v>12</v>
      </c>
      <c r="G35" s="4">
        <f t="shared" si="2"/>
        <v>120</v>
      </c>
      <c r="H35" s="4">
        <v>653</v>
      </c>
      <c r="I35" s="4">
        <v>435</v>
      </c>
      <c r="J35" s="4">
        <v>280</v>
      </c>
      <c r="K35" s="4">
        <f t="shared" si="3"/>
        <v>0.795354</v>
      </c>
      <c r="L35" s="7"/>
      <c r="M35" s="7"/>
      <c r="N35" s="7"/>
      <c r="O35" s="7"/>
      <c r="P35" s="8"/>
    </row>
    <row r="36" ht="27.75" spans="1:16">
      <c r="A36" s="2"/>
      <c r="B36" s="5" t="s">
        <v>53</v>
      </c>
      <c r="C36" s="5" t="s">
        <v>19</v>
      </c>
      <c r="D36" s="5" t="str">
        <f t="shared" si="8"/>
        <v>5</v>
      </c>
      <c r="E36" s="5" t="s">
        <v>27</v>
      </c>
      <c r="F36" s="5" t="str">
        <f t="shared" si="9"/>
        <v>15</v>
      </c>
      <c r="G36" s="5">
        <f t="shared" si="2"/>
        <v>75</v>
      </c>
      <c r="H36" s="5">
        <v>750</v>
      </c>
      <c r="I36" s="5">
        <v>450</v>
      </c>
      <c r="J36" s="5">
        <v>450</v>
      </c>
      <c r="K36" s="5">
        <f t="shared" si="3"/>
        <v>0.759375</v>
      </c>
      <c r="L36" s="7"/>
      <c r="M36" s="7"/>
      <c r="N36" s="7"/>
      <c r="O36" s="7"/>
      <c r="P36" s="8"/>
    </row>
    <row r="37" ht="14.25" spans="1:16">
      <c r="A37" s="2"/>
      <c r="B37" s="4" t="s">
        <v>49</v>
      </c>
      <c r="C37" s="4" t="s">
        <v>33</v>
      </c>
      <c r="D37" s="4" t="str">
        <f t="shared" si="8"/>
        <v>1</v>
      </c>
      <c r="E37" s="4" t="s">
        <v>57</v>
      </c>
      <c r="F37" s="4" t="str">
        <f t="shared" si="9"/>
        <v>12</v>
      </c>
      <c r="G37" s="4">
        <f t="shared" si="2"/>
        <v>12</v>
      </c>
      <c r="H37" s="4">
        <v>600</v>
      </c>
      <c r="I37" s="4">
        <v>400</v>
      </c>
      <c r="J37" s="4">
        <v>300</v>
      </c>
      <c r="K37" s="4">
        <f t="shared" si="3"/>
        <v>0.072</v>
      </c>
      <c r="L37" s="8"/>
      <c r="M37" s="8"/>
      <c r="N37" s="8"/>
      <c r="O37" s="8"/>
      <c r="P37" s="8"/>
    </row>
    <row r="38" ht="41.25" spans="1:16">
      <c r="A38" s="2" t="s">
        <v>62</v>
      </c>
      <c r="B38" s="5" t="s">
        <v>58</v>
      </c>
      <c r="C38" s="5" t="s">
        <v>19</v>
      </c>
      <c r="D38" s="5" t="str">
        <f t="shared" si="8"/>
        <v>5</v>
      </c>
      <c r="E38" s="5" t="s">
        <v>27</v>
      </c>
      <c r="F38" s="5" t="str">
        <f t="shared" si="9"/>
        <v>15</v>
      </c>
      <c r="G38" s="5">
        <f t="shared" si="2"/>
        <v>75</v>
      </c>
      <c r="H38" s="5">
        <v>616</v>
      </c>
      <c r="I38" s="5">
        <v>411</v>
      </c>
      <c r="J38" s="5">
        <v>280</v>
      </c>
      <c r="K38" s="5">
        <f t="shared" si="3"/>
        <v>0.3544464</v>
      </c>
      <c r="L38" s="7">
        <f>D38*F38+D39*F39+D40*F40+D41*F41</f>
        <v>175</v>
      </c>
      <c r="M38" s="7">
        <f>SUM(K38:K41)</f>
        <v>0.94817208</v>
      </c>
      <c r="N38" s="7">
        <f>SUM(L38:L45)</f>
        <v>382</v>
      </c>
      <c r="O38" s="7">
        <f>SUM(M38:M45)</f>
        <v>1.30302624</v>
      </c>
      <c r="P38" s="8" t="s">
        <v>37</v>
      </c>
    </row>
    <row r="39" ht="41.25" spans="1:16">
      <c r="A39" s="2"/>
      <c r="B39" s="4" t="s">
        <v>55</v>
      </c>
      <c r="C39" s="4" t="s">
        <v>31</v>
      </c>
      <c r="D39" s="4" t="str">
        <f t="shared" si="8"/>
        <v>6</v>
      </c>
      <c r="E39" s="4" t="s">
        <v>57</v>
      </c>
      <c r="F39" s="4" t="str">
        <f t="shared" si="9"/>
        <v>12</v>
      </c>
      <c r="G39" s="4">
        <f t="shared" si="2"/>
        <v>72</v>
      </c>
      <c r="H39" s="4">
        <v>653</v>
      </c>
      <c r="I39" s="4">
        <v>435</v>
      </c>
      <c r="J39" s="4">
        <v>280</v>
      </c>
      <c r="K39" s="4">
        <f t="shared" si="3"/>
        <v>0.4772124</v>
      </c>
      <c r="L39" s="7"/>
      <c r="M39" s="7"/>
      <c r="N39" s="7"/>
      <c r="O39" s="7"/>
      <c r="P39" s="8"/>
    </row>
    <row r="40" ht="27.75" spans="1:16">
      <c r="A40" s="2"/>
      <c r="B40" s="5" t="s">
        <v>43</v>
      </c>
      <c r="C40" s="5" t="s">
        <v>23</v>
      </c>
      <c r="D40" s="5" t="str">
        <f t="shared" si="8"/>
        <v>2</v>
      </c>
      <c r="E40" s="5" t="s">
        <v>44</v>
      </c>
      <c r="F40" s="5" t="str">
        <f t="shared" si="9"/>
        <v>8</v>
      </c>
      <c r="G40" s="5">
        <f t="shared" si="2"/>
        <v>16</v>
      </c>
      <c r="H40" s="5">
        <v>448</v>
      </c>
      <c r="I40" s="5">
        <v>276</v>
      </c>
      <c r="J40" s="5">
        <v>180</v>
      </c>
      <c r="K40" s="5">
        <f t="shared" si="3"/>
        <v>0.04451328</v>
      </c>
      <c r="L40" s="7"/>
      <c r="M40" s="7"/>
      <c r="N40" s="7"/>
      <c r="O40" s="7"/>
      <c r="P40" s="8"/>
    </row>
    <row r="41" ht="28.5" customHeight="1" spans="1:16">
      <c r="A41" s="2"/>
      <c r="B41" s="4" t="s">
        <v>49</v>
      </c>
      <c r="C41" s="4" t="s">
        <v>33</v>
      </c>
      <c r="D41" s="4" t="str">
        <f t="shared" si="8"/>
        <v>1</v>
      </c>
      <c r="E41" s="4" t="s">
        <v>57</v>
      </c>
      <c r="F41" s="4" t="str">
        <f t="shared" si="9"/>
        <v>12</v>
      </c>
      <c r="G41" s="4">
        <f t="shared" si="2"/>
        <v>12</v>
      </c>
      <c r="H41" s="4">
        <v>600</v>
      </c>
      <c r="I41" s="4">
        <v>400</v>
      </c>
      <c r="J41" s="4">
        <v>300</v>
      </c>
      <c r="K41" s="4">
        <f t="shared" si="3"/>
        <v>0.072</v>
      </c>
      <c r="L41" s="8"/>
      <c r="M41" s="8"/>
      <c r="N41" s="7"/>
      <c r="O41" s="7"/>
      <c r="P41" s="8"/>
    </row>
    <row r="42" ht="27.75" spans="1:16">
      <c r="A42" s="2" t="s">
        <v>63</v>
      </c>
      <c r="B42" s="5" t="s">
        <v>64</v>
      </c>
      <c r="C42" s="5" t="s">
        <v>29</v>
      </c>
      <c r="D42" s="5" t="str">
        <f t="shared" si="8"/>
        <v>4</v>
      </c>
      <c r="E42" s="5" t="s">
        <v>20</v>
      </c>
      <c r="F42" s="5" t="str">
        <f t="shared" si="9"/>
        <v>10</v>
      </c>
      <c r="G42" s="5">
        <f t="shared" si="2"/>
        <v>40</v>
      </c>
      <c r="H42" s="5">
        <v>586</v>
      </c>
      <c r="I42" s="5">
        <v>378</v>
      </c>
      <c r="J42" s="5">
        <v>180</v>
      </c>
      <c r="K42" s="5">
        <f t="shared" si="3"/>
        <v>0.15948576</v>
      </c>
      <c r="L42" s="7">
        <f>D42*F42+D43*F43+D44*F44+D45*F45</f>
        <v>207</v>
      </c>
      <c r="M42" s="7">
        <f>SUM(K42:K45)</f>
        <v>0.35485416</v>
      </c>
      <c r="N42" s="7"/>
      <c r="O42" s="7"/>
      <c r="P42" s="8" t="s">
        <v>37</v>
      </c>
    </row>
    <row r="43" ht="27.75" spans="1:16">
      <c r="A43" s="2"/>
      <c r="B43" s="4" t="s">
        <v>65</v>
      </c>
      <c r="C43" s="4" t="s">
        <v>36</v>
      </c>
      <c r="D43" s="4" t="str">
        <f t="shared" si="8"/>
        <v>10</v>
      </c>
      <c r="E43" s="4" t="s">
        <v>44</v>
      </c>
      <c r="F43" s="4" t="str">
        <f t="shared" si="9"/>
        <v>8</v>
      </c>
      <c r="G43" s="4">
        <f t="shared" si="2"/>
        <v>80</v>
      </c>
      <c r="H43" s="4">
        <v>220</v>
      </c>
      <c r="I43" s="4">
        <v>180</v>
      </c>
      <c r="J43" s="4">
        <v>160</v>
      </c>
      <c r="K43" s="4">
        <f t="shared" si="3"/>
        <v>0.06336</v>
      </c>
      <c r="L43" s="7"/>
      <c r="M43" s="7"/>
      <c r="N43" s="7"/>
      <c r="O43" s="7"/>
      <c r="P43" s="8"/>
    </row>
    <row r="44" ht="27.75" spans="1:16">
      <c r="A44" s="2"/>
      <c r="B44" s="5" t="s">
        <v>39</v>
      </c>
      <c r="C44" s="5" t="s">
        <v>19</v>
      </c>
      <c r="D44" s="5" t="str">
        <f t="shared" si="8"/>
        <v>5</v>
      </c>
      <c r="E44" s="5" t="s">
        <v>27</v>
      </c>
      <c r="F44" s="5" t="str">
        <f t="shared" si="9"/>
        <v>15</v>
      </c>
      <c r="G44" s="5">
        <f t="shared" si="2"/>
        <v>75</v>
      </c>
      <c r="H44" s="5">
        <v>316</v>
      </c>
      <c r="I44" s="5">
        <v>211</v>
      </c>
      <c r="J44" s="5">
        <v>180</v>
      </c>
      <c r="K44" s="5">
        <f t="shared" si="3"/>
        <v>0.0600084</v>
      </c>
      <c r="L44" s="7"/>
      <c r="M44" s="7"/>
      <c r="N44" s="7"/>
      <c r="O44" s="7"/>
      <c r="P44" s="8"/>
    </row>
    <row r="45" ht="14.25" spans="1:16">
      <c r="A45" s="2"/>
      <c r="B45" s="4" t="s">
        <v>49</v>
      </c>
      <c r="C45" s="4" t="s">
        <v>33</v>
      </c>
      <c r="D45" s="4" t="str">
        <f t="shared" si="8"/>
        <v>1</v>
      </c>
      <c r="E45" s="4" t="s">
        <v>57</v>
      </c>
      <c r="F45" s="4" t="str">
        <f t="shared" si="9"/>
        <v>12</v>
      </c>
      <c r="G45" s="4">
        <f t="shared" si="2"/>
        <v>12</v>
      </c>
      <c r="H45" s="4">
        <v>600</v>
      </c>
      <c r="I45" s="4">
        <v>400</v>
      </c>
      <c r="J45" s="4">
        <v>300</v>
      </c>
      <c r="K45" s="4">
        <f t="shared" si="3"/>
        <v>0.072</v>
      </c>
      <c r="L45" s="8"/>
      <c r="M45" s="8"/>
      <c r="N45" s="8"/>
      <c r="O45" s="8"/>
      <c r="P45" s="8"/>
    </row>
  </sheetData>
  <mergeCells count="53">
    <mergeCell ref="A1:P1"/>
    <mergeCell ref="A3:A5"/>
    <mergeCell ref="A6:A7"/>
    <mergeCell ref="A8:A11"/>
    <mergeCell ref="A12:A18"/>
    <mergeCell ref="A19:A23"/>
    <mergeCell ref="A24:A25"/>
    <mergeCell ref="A26:A29"/>
    <mergeCell ref="A30:A33"/>
    <mergeCell ref="A34:A37"/>
    <mergeCell ref="A38:A41"/>
    <mergeCell ref="A42:A45"/>
    <mergeCell ref="L3:L5"/>
    <mergeCell ref="L6:L7"/>
    <mergeCell ref="L8:L11"/>
    <mergeCell ref="L12:L18"/>
    <mergeCell ref="L19:L23"/>
    <mergeCell ref="L24:L25"/>
    <mergeCell ref="L26:L29"/>
    <mergeCell ref="L30:L33"/>
    <mergeCell ref="L34:L37"/>
    <mergeCell ref="L38:L41"/>
    <mergeCell ref="L42:L45"/>
    <mergeCell ref="M3:M5"/>
    <mergeCell ref="M6:M7"/>
    <mergeCell ref="M8:M11"/>
    <mergeCell ref="M12:M18"/>
    <mergeCell ref="M19:M23"/>
    <mergeCell ref="M24:M25"/>
    <mergeCell ref="M26:M29"/>
    <mergeCell ref="M30:M33"/>
    <mergeCell ref="M34:M37"/>
    <mergeCell ref="M38:M41"/>
    <mergeCell ref="M42:M45"/>
    <mergeCell ref="N3:N11"/>
    <mergeCell ref="N12:N25"/>
    <mergeCell ref="N26:N37"/>
    <mergeCell ref="N38:N45"/>
    <mergeCell ref="O3:O11"/>
    <mergeCell ref="O12:O25"/>
    <mergeCell ref="O26:O37"/>
    <mergeCell ref="O38:O45"/>
    <mergeCell ref="P3:P5"/>
    <mergeCell ref="P6:P8"/>
    <mergeCell ref="P9:P11"/>
    <mergeCell ref="P12:P18"/>
    <mergeCell ref="P19:P23"/>
    <mergeCell ref="P24:P25"/>
    <mergeCell ref="P26:P29"/>
    <mergeCell ref="P30:P33"/>
    <mergeCell ref="P34:P37"/>
    <mergeCell ref="P38:P41"/>
    <mergeCell ref="P42:P4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李明慧</dc:creator>
  <cp:lastModifiedBy>六月</cp:lastModifiedBy>
  <dcterms:created xsi:type="dcterms:W3CDTF">2025-03-26T01:30:00Z</dcterms:created>
  <dcterms:modified xsi:type="dcterms:W3CDTF">2025-08-29T09:09:02Z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08BA265E46474619B06AABAA9399452E_13</vt:lpwstr>
  </property>
  <property fmtid="{D5CDD505-2E9C-101B-9397-08002B2CF9AE}" pid="3" name="KSOProductBuildVer">
    <vt:lpwstr>2052-12.1.0.21915</vt:lpwstr>
  </property>
</Properties>
</file>